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a_Work\HP\"/>
    </mc:Choice>
  </mc:AlternateContent>
  <xr:revisionPtr revIDLastSave="0" documentId="8_{2AAA0241-5134-4188-B534-5A28A34091B5}" xr6:coauthVersionLast="45" xr6:coauthVersionMax="45" xr10:uidLastSave="{00000000-0000-0000-0000-000000000000}"/>
  <bookViews>
    <workbookView xWindow="1950" yWindow="1815" windowWidth="22995" windowHeight="14385" xr2:uid="{1B5AF8EA-EB0D-44C4-A326-0951D0C60CB2}"/>
  </bookViews>
  <sheets>
    <sheet name="消費税還付シミュレーション" sheetId="1" r:id="rId1"/>
  </sheets>
  <definedNames>
    <definedName name="_xlnm.Print_Area" localSheetId="0">消費税還付シミュレーション!$C$40:$K$59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5" i="1" l="1"/>
  <c r="F74" i="1"/>
  <c r="F73" i="1"/>
  <c r="F72" i="1"/>
  <c r="F53" i="1"/>
  <c r="F52" i="1"/>
  <c r="F51" i="1"/>
  <c r="F50" i="1"/>
  <c r="E76" i="1" l="1"/>
  <c r="D76" i="1"/>
  <c r="D67" i="1"/>
  <c r="G67" i="1" s="1"/>
  <c r="F66" i="1"/>
  <c r="E65" i="1"/>
  <c r="F65" i="1" s="1"/>
  <c r="D45" i="1"/>
  <c r="G45" i="1" s="1"/>
  <c r="F76" i="1" l="1"/>
  <c r="G76" i="1" s="1"/>
  <c r="G65" i="1"/>
  <c r="H65" i="1" s="1"/>
  <c r="G66" i="1"/>
  <c r="H66" i="1" s="1"/>
  <c r="I66" i="1" s="1"/>
  <c r="G44" i="1"/>
  <c r="G43" i="1"/>
  <c r="H43" i="1" s="1"/>
  <c r="F67" i="1"/>
  <c r="E67" i="1"/>
  <c r="E54" i="1"/>
  <c r="D54" i="1"/>
  <c r="F44" i="1"/>
  <c r="E43" i="1"/>
  <c r="I65" i="1" l="1"/>
  <c r="I67" i="1" s="1"/>
  <c r="H67" i="1"/>
  <c r="G72" i="1" s="1"/>
  <c r="F54" i="1"/>
  <c r="H44" i="1"/>
  <c r="H45" i="1" s="1"/>
  <c r="G50" i="1" s="1"/>
  <c r="G54" i="1"/>
  <c r="E45" i="1"/>
  <c r="F43" i="1"/>
  <c r="F45" i="1" s="1"/>
  <c r="I44" i="1" l="1"/>
  <c r="I43" i="1"/>
  <c r="I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SAKAI</author>
  </authors>
  <commentList>
    <comment ref="F49" authorId="0" shapeId="0" xr:uid="{C34808A9-C8FD-488F-A81C-0047D9319395}">
      <text>
        <r>
          <rPr>
            <sz val="9"/>
            <color indexed="81"/>
            <rFont val="MS P ゴシック"/>
            <family val="3"/>
            <charset val="128"/>
          </rPr>
          <t xml:space="preserve">
　初年度は100％によるよう非課税
　売上をゼロにすること。
　そして４年間の累計で課税売上
　が非課税売上より多くなるよう
　金地金の売買を調整する必要が
　ある。
</t>
        </r>
      </text>
    </comment>
    <comment ref="F71" authorId="0" shapeId="0" xr:uid="{F57AFE27-EAF8-4719-B666-0220515374A7}">
      <text>
        <r>
          <rPr>
            <sz val="9"/>
            <color indexed="81"/>
            <rFont val="MS P ゴシック"/>
            <family val="3"/>
            <charset val="128"/>
          </rPr>
          <t xml:space="preserve">
　初年度は100％によるよう非課税
　売上をゼロにすること。
　そして４年間の累計で課税売上
　が非課税売上より多くなるよう
　金地金の売買を調整する必要が
　ある。
</t>
        </r>
      </text>
    </comment>
  </commentList>
</comments>
</file>

<file path=xl/sharedStrings.xml><?xml version="1.0" encoding="utf-8"?>
<sst xmlns="http://schemas.openxmlformats.org/spreadsheetml/2006/main" count="87" uniqueCount="56">
  <si>
    <t>消費税</t>
    <rPh sb="0" eb="3">
      <t>ショウヒゼイ</t>
    </rPh>
    <phoneticPr fontId="2"/>
  </si>
  <si>
    <t>合計</t>
    <rPh sb="0" eb="1">
      <t>ゴウ</t>
    </rPh>
    <rPh sb="1" eb="2">
      <t>ケイ</t>
    </rPh>
    <phoneticPr fontId="2"/>
  </si>
  <si>
    <t>課税売上割合</t>
    <rPh sb="0" eb="2">
      <t>カゼイ</t>
    </rPh>
    <rPh sb="2" eb="4">
      <t>ウリアゲ</t>
    </rPh>
    <rPh sb="4" eb="6">
      <t>ワリアイ</t>
    </rPh>
    <phoneticPr fontId="2"/>
  </si>
  <si>
    <t>1年目</t>
    <rPh sb="1" eb="3">
      <t>ネンメ</t>
    </rPh>
    <phoneticPr fontId="2"/>
  </si>
  <si>
    <t>【課税売上割合】</t>
    <rPh sb="1" eb="3">
      <t>カゼイ</t>
    </rPh>
    <rPh sb="3" eb="5">
      <t>ウリアゲ</t>
    </rPh>
    <rPh sb="5" eb="7">
      <t>ワリアイ</t>
    </rPh>
    <phoneticPr fontId="2"/>
  </si>
  <si>
    <t>2年目</t>
    <rPh sb="1" eb="3">
      <t>ネンメ</t>
    </rPh>
    <phoneticPr fontId="2"/>
  </si>
  <si>
    <t>3年目</t>
    <rPh sb="1" eb="3">
      <t>ネンメ</t>
    </rPh>
    <phoneticPr fontId="2"/>
  </si>
  <si>
    <t>4年目</t>
    <rPh sb="1" eb="3">
      <t>ネンメ</t>
    </rPh>
    <phoneticPr fontId="2"/>
  </si>
  <si>
    <t>消費税還付額</t>
    <rPh sb="0" eb="3">
      <t>ショウヒゼイ</t>
    </rPh>
    <rPh sb="3" eb="5">
      <t>カンプ</t>
    </rPh>
    <rPh sb="5" eb="6">
      <t>ガク</t>
    </rPh>
    <phoneticPr fontId="2"/>
  </si>
  <si>
    <t>＜手入力箇所＞</t>
    <rPh sb="1" eb="2">
      <t>テ</t>
    </rPh>
    <rPh sb="2" eb="4">
      <t>ニュウリョク</t>
    </rPh>
    <rPh sb="4" eb="6">
      <t>カショ</t>
    </rPh>
    <phoneticPr fontId="2"/>
  </si>
  <si>
    <t>居住用賃貸物件に係る消費税還付シミュレーション</t>
    <rPh sb="0" eb="3">
      <t>キョジュウヨウ</t>
    </rPh>
    <rPh sb="3" eb="5">
      <t>チンタイ</t>
    </rPh>
    <rPh sb="5" eb="7">
      <t>ブッケン</t>
    </rPh>
    <rPh sb="8" eb="9">
      <t>カカ</t>
    </rPh>
    <rPh sb="10" eb="13">
      <t>ショウヒゼイ</t>
    </rPh>
    <rPh sb="13" eb="15">
      <t>カンプ</t>
    </rPh>
    <phoneticPr fontId="2"/>
  </si>
  <si>
    <t>仲介料按分後</t>
    <rPh sb="0" eb="2">
      <t>チュウカイ</t>
    </rPh>
    <rPh sb="2" eb="3">
      <t>リョウ</t>
    </rPh>
    <rPh sb="3" eb="5">
      <t>アンブン</t>
    </rPh>
    <rPh sb="5" eb="6">
      <t>ゴ</t>
    </rPh>
    <phoneticPr fontId="2"/>
  </si>
  <si>
    <t>税込金額</t>
    <rPh sb="0" eb="2">
      <t>ゼイコミ</t>
    </rPh>
    <rPh sb="2" eb="4">
      <t>キンガク</t>
    </rPh>
    <phoneticPr fontId="2"/>
  </si>
  <si>
    <t>税抜金額</t>
    <rPh sb="0" eb="1">
      <t>ゼイ</t>
    </rPh>
    <rPh sb="1" eb="2">
      <t>ヌ</t>
    </rPh>
    <rPh sb="2" eb="4">
      <t>キンガク</t>
    </rPh>
    <phoneticPr fontId="2"/>
  </si>
  <si>
    <t>建物取得金額</t>
    <rPh sb="0" eb="2">
      <t>タテモノ</t>
    </rPh>
    <rPh sb="2" eb="4">
      <t>シュトク</t>
    </rPh>
    <rPh sb="4" eb="6">
      <t>キンガク</t>
    </rPh>
    <phoneticPr fontId="2"/>
  </si>
  <si>
    <t>土地取得金額</t>
    <rPh sb="0" eb="2">
      <t>トチ</t>
    </rPh>
    <rPh sb="2" eb="4">
      <t>シュトク</t>
    </rPh>
    <rPh sb="4" eb="6">
      <t>キンガク</t>
    </rPh>
    <phoneticPr fontId="2"/>
  </si>
  <si>
    <t>ケース１・・・建物代金6,000万円(別途消費税600万円)、土地代金4,000万円、仲介料300万円</t>
    <rPh sb="7" eb="9">
      <t>タテモノ</t>
    </rPh>
    <rPh sb="9" eb="11">
      <t>ダイキン</t>
    </rPh>
    <rPh sb="16" eb="18">
      <t>マンエン</t>
    </rPh>
    <rPh sb="19" eb="21">
      <t>ベット</t>
    </rPh>
    <rPh sb="21" eb="24">
      <t>ショウヒゼイ</t>
    </rPh>
    <rPh sb="27" eb="29">
      <t>マンエン</t>
    </rPh>
    <rPh sb="31" eb="33">
      <t>トチ</t>
    </rPh>
    <rPh sb="33" eb="35">
      <t>ダイキン</t>
    </rPh>
    <rPh sb="40" eb="42">
      <t>マンエン</t>
    </rPh>
    <rPh sb="43" eb="45">
      <t>チュウカイ</t>
    </rPh>
    <rPh sb="45" eb="46">
      <t>リョウ</t>
    </rPh>
    <rPh sb="49" eb="51">
      <t>マンエン</t>
    </rPh>
    <phoneticPr fontId="2"/>
  </si>
  <si>
    <t>項目</t>
    <rPh sb="0" eb="1">
      <t>コウ</t>
    </rPh>
    <rPh sb="1" eb="2">
      <t>メ</t>
    </rPh>
    <phoneticPr fontId="2"/>
  </si>
  <si>
    <t>累計</t>
    <rPh sb="0" eb="1">
      <t>ルイ</t>
    </rPh>
    <rPh sb="1" eb="2">
      <t>ケイ</t>
    </rPh>
    <phoneticPr fontId="2"/>
  </si>
  <si>
    <t>※1年目は2020年9月30日までの月数(9月決算の場合)</t>
  </si>
  <si>
    <t>家賃収入(非課税売上)</t>
    <rPh sb="0" eb="2">
      <t>ヤチン</t>
    </rPh>
    <rPh sb="2" eb="4">
      <t>シュウニュウ</t>
    </rPh>
    <rPh sb="5" eb="8">
      <t>ヒカゼイ</t>
    </rPh>
    <rPh sb="8" eb="10">
      <t>ウリアゲ</t>
    </rPh>
    <phoneticPr fontId="2"/>
  </si>
  <si>
    <t>金地金売上(課税売上)</t>
    <rPh sb="0" eb="1">
      <t>キン</t>
    </rPh>
    <rPh sb="1" eb="3">
      <t>ジガネ</t>
    </rPh>
    <rPh sb="3" eb="5">
      <t>ウリアゲ</t>
    </rPh>
    <rPh sb="6" eb="8">
      <t>カゼイ</t>
    </rPh>
    <rPh sb="8" eb="10">
      <t>ウリアゲ</t>
    </rPh>
    <phoneticPr fontId="2"/>
  </si>
  <si>
    <t>　　　②通算課税売上割合が50％を超えるよう金地金の売買額を調整すること(課税売上はあくまで金地金の売却収入であり売買利益ではない)</t>
    <rPh sb="4" eb="6">
      <t>ツウサン</t>
    </rPh>
    <rPh sb="6" eb="8">
      <t>カゼイ</t>
    </rPh>
    <rPh sb="8" eb="10">
      <t>ウリアゲ</t>
    </rPh>
    <rPh sb="10" eb="12">
      <t>ワリアイ</t>
    </rPh>
    <rPh sb="17" eb="18">
      <t>コ</t>
    </rPh>
    <rPh sb="22" eb="25">
      <t>キンジガネ</t>
    </rPh>
    <rPh sb="26" eb="28">
      <t>バイバイ</t>
    </rPh>
    <rPh sb="28" eb="29">
      <t>ガク</t>
    </rPh>
    <rPh sb="30" eb="32">
      <t>チョウセイ</t>
    </rPh>
    <rPh sb="37" eb="39">
      <t>カゼイ</t>
    </rPh>
    <rPh sb="39" eb="41">
      <t>ウリアゲ</t>
    </rPh>
    <rPh sb="46" eb="49">
      <t>キンジガネ</t>
    </rPh>
    <rPh sb="50" eb="52">
      <t>バイキャク</t>
    </rPh>
    <rPh sb="52" eb="54">
      <t>シュウニュウ</t>
    </rPh>
    <rPh sb="57" eb="59">
      <t>バイバイ</t>
    </rPh>
    <rPh sb="59" eb="61">
      <t>リエキ</t>
    </rPh>
    <phoneticPr fontId="2"/>
  </si>
  <si>
    <t>　　　③通算課税売上割合が50％を超えればよく、途中の年度は課税売上割合がゼロでも問題なし。</t>
    <rPh sb="4" eb="6">
      <t>ツウサン</t>
    </rPh>
    <rPh sb="6" eb="8">
      <t>カゼイ</t>
    </rPh>
    <rPh sb="8" eb="10">
      <t>ウリアゲ</t>
    </rPh>
    <rPh sb="10" eb="12">
      <t>ワリアイ</t>
    </rPh>
    <rPh sb="17" eb="18">
      <t>コ</t>
    </rPh>
    <rPh sb="24" eb="26">
      <t>トチュウ</t>
    </rPh>
    <rPh sb="27" eb="29">
      <t>ネンド</t>
    </rPh>
    <rPh sb="30" eb="32">
      <t>カゼイ</t>
    </rPh>
    <rPh sb="32" eb="34">
      <t>ウリアゲ</t>
    </rPh>
    <rPh sb="34" eb="36">
      <t>ワリアイ</t>
    </rPh>
    <rPh sb="41" eb="43">
      <t>モンダイ</t>
    </rPh>
    <phoneticPr fontId="2"/>
  </si>
  <si>
    <t>　</t>
    <phoneticPr fontId="2"/>
  </si>
  <si>
    <t>　　　①1年目の非課税売上をゼロにすること(家賃収入がゼロとなるよう賃貸契約を10月以降とすること)</t>
    <phoneticPr fontId="2"/>
  </si>
  <si>
    <t>　　(単位: 円)</t>
    <rPh sb="3" eb="5">
      <t>タンイ</t>
    </rPh>
    <rPh sb="7" eb="8">
      <t>エン</t>
    </rPh>
    <phoneticPr fontId="2"/>
  </si>
  <si>
    <t>　　※消費税の還付額を多くするために大切なポイント</t>
    <phoneticPr fontId="2"/>
  </si>
  <si>
    <t>ケース2・・・建物代金２億円(別途消費税2,000万円)、土地代金１億2,000万円、仲介料960万円</t>
    <rPh sb="7" eb="9">
      <t>タテモノ</t>
    </rPh>
    <rPh sb="9" eb="11">
      <t>ダイキン</t>
    </rPh>
    <rPh sb="12" eb="14">
      <t>オクエン</t>
    </rPh>
    <rPh sb="15" eb="17">
      <t>ベット</t>
    </rPh>
    <rPh sb="17" eb="20">
      <t>ショウヒゼイ</t>
    </rPh>
    <rPh sb="25" eb="27">
      <t>マンエン</t>
    </rPh>
    <rPh sb="29" eb="31">
      <t>トチ</t>
    </rPh>
    <rPh sb="31" eb="33">
      <t>ダイキン</t>
    </rPh>
    <rPh sb="34" eb="35">
      <t>オク</t>
    </rPh>
    <rPh sb="40" eb="42">
      <t>マンエン</t>
    </rPh>
    <rPh sb="43" eb="45">
      <t>チュウカイ</t>
    </rPh>
    <rPh sb="45" eb="46">
      <t>リョウ</t>
    </rPh>
    <rPh sb="49" eb="51">
      <t>マンエン</t>
    </rPh>
    <phoneticPr fontId="2"/>
  </si>
  <si>
    <t>〇適用条件</t>
  </si>
  <si>
    <t>2020年9月30日までに同族法人を設立して、</t>
    <rPh sb="4" eb="5">
      <t>ネン</t>
    </rPh>
    <rPh sb="6" eb="7">
      <t>ツキ</t>
    </rPh>
    <rPh sb="9" eb="10">
      <t>ヒ</t>
    </rPh>
    <rPh sb="13" eb="15">
      <t>ドウゾク</t>
    </rPh>
    <rPh sb="15" eb="17">
      <t>ホウジン</t>
    </rPh>
    <rPh sb="18" eb="20">
      <t>セツリツ</t>
    </rPh>
    <phoneticPr fontId="2"/>
  </si>
  <si>
    <t>　　その法人がアパートや賃貸マンションを購入すれば</t>
    <rPh sb="4" eb="6">
      <t>ホウジン</t>
    </rPh>
    <phoneticPr fontId="2"/>
  </si>
  <si>
    <t>　　　　建物に係る消費税10％を還付請求できます。</t>
    <phoneticPr fontId="2"/>
  </si>
  <si>
    <t>　　　1．中古のアパートや賃貸マンションを新設法人が新規に購入するケース</t>
    <phoneticPr fontId="2"/>
  </si>
  <si>
    <t>　　　2．個人所有のアパートや賃貸マンションを新設法人に売却するケース(法人化)</t>
    <phoneticPr fontId="2"/>
  </si>
  <si>
    <t>　　　3．同族法人が所有するアパートや賃貸マンションを別の新設法人に売却するケース</t>
    <phoneticPr fontId="2"/>
  </si>
  <si>
    <t>　　　　　※    新規に建設するケースは残念ながら2020年3月31日で終了しました</t>
    <phoneticPr fontId="2"/>
  </si>
  <si>
    <t>　　　1．当該新設法人が消費税の課税事業者(原則課税)であること(消費税課税事業者選択届出書を提出する)</t>
    <phoneticPr fontId="2"/>
  </si>
  <si>
    <t>　　　2．第1期目の終了までにアパートや賃貸マンションを購入すること</t>
    <phoneticPr fontId="2"/>
  </si>
  <si>
    <t>　　　3．第1期目の終了までに金地金などで消費税の課税売上を作ること</t>
    <phoneticPr fontId="2"/>
  </si>
  <si>
    <t>　　　4．第1期目の終了までに家賃収入など非課税売上を計上しないこと</t>
    <phoneticPr fontId="2"/>
  </si>
  <si>
    <t>　　　5．第１期目に係る消費税の申告(還付申告)をすること(通常は２期目の開始日から２ヵ月以内)</t>
    <phoneticPr fontId="2"/>
  </si>
  <si>
    <t>　　　6．第1期目から第４期目までの期間で家賃収入以上の金地金売却収入を作ること</t>
    <phoneticPr fontId="2"/>
  </si>
  <si>
    <t>　　※適用条件ではありませんが、還付を受けた消費税に法人税が課税されないよう税抜き経理をする必要があります。</t>
    <phoneticPr fontId="2"/>
  </si>
  <si>
    <t>　　　具体的には決算において、雑収入ではなく未収還付消費税等として経理処理するということです。</t>
    <rPh sb="3" eb="6">
      <t>グタイテキ</t>
    </rPh>
    <rPh sb="8" eb="10">
      <t>ケッサン</t>
    </rPh>
    <phoneticPr fontId="2"/>
  </si>
  <si>
    <t>　　適用を受けるためには次のようないくつか条件がありますのでご注意ください。</t>
    <rPh sb="2" eb="4">
      <t>テキヨウ</t>
    </rPh>
    <rPh sb="5" eb="6">
      <t>ウ</t>
    </rPh>
    <rPh sb="12" eb="13">
      <t>ツギ</t>
    </rPh>
    <rPh sb="31" eb="33">
      <t>チュウイ</t>
    </rPh>
    <phoneticPr fontId="2"/>
  </si>
  <si>
    <t>〇適用を受けられる３つのパターン</t>
    <rPh sb="1" eb="3">
      <t>テキヨウ</t>
    </rPh>
    <rPh sb="4" eb="5">
      <t>ウ</t>
    </rPh>
    <phoneticPr fontId="2"/>
  </si>
  <si>
    <t>　　　公認会計士 鹿谷会計事務所</t>
    <rPh sb="3" eb="5">
      <t>コウニン</t>
    </rPh>
    <rPh sb="5" eb="7">
      <t>カイケイ</t>
    </rPh>
    <rPh sb="7" eb="8">
      <t>シ</t>
    </rPh>
    <rPh sb="9" eb="11">
      <t>シカタニ</t>
    </rPh>
    <rPh sb="11" eb="13">
      <t>カイケイ</t>
    </rPh>
    <rPh sb="13" eb="15">
      <t>ジム</t>
    </rPh>
    <rPh sb="15" eb="16">
      <t>ショ</t>
    </rPh>
    <phoneticPr fontId="2"/>
  </si>
  <si>
    <t>　　どういった点に注意すべきかを簡単にシミュレーションするためのものです。具体的な物件の数値を入力</t>
    <rPh sb="7" eb="8">
      <t>テン</t>
    </rPh>
    <rPh sb="9" eb="11">
      <t>チュウイ</t>
    </rPh>
    <rPh sb="16" eb="18">
      <t>カンタン</t>
    </rPh>
    <rPh sb="37" eb="40">
      <t>グタイテキ</t>
    </rPh>
    <rPh sb="41" eb="43">
      <t>ブッケン</t>
    </rPh>
    <rPh sb="44" eb="46">
      <t>スウチ</t>
    </rPh>
    <rPh sb="47" eb="49">
      <t>ニュウリョク</t>
    </rPh>
    <phoneticPr fontId="2"/>
  </si>
  <si>
    <t>　　してみてください。</t>
    <phoneticPr fontId="2"/>
  </si>
  <si>
    <t>　　ご依頼賜れば幸いです。</t>
    <rPh sb="3" eb="5">
      <t>イライ</t>
    </rPh>
    <rPh sb="5" eb="6">
      <t>タマワ</t>
    </rPh>
    <rPh sb="8" eb="9">
      <t>サイワ</t>
    </rPh>
    <phoneticPr fontId="2"/>
  </si>
  <si>
    <r>
      <t>　　　下記、</t>
    </r>
    <r>
      <rPr>
        <b/>
        <sz val="12"/>
        <color theme="8" tint="-0.249977111117893"/>
        <rFont val="游ゴシック"/>
        <family val="3"/>
        <charset val="128"/>
        <scheme val="minor"/>
      </rPr>
      <t>「居住用賃貸物件に係る消費税還付シミュレーション</t>
    </r>
    <r>
      <rPr>
        <sz val="12"/>
        <color theme="8" tint="-0.249977111117893"/>
        <rFont val="游ゴシック"/>
        <family val="3"/>
        <charset val="128"/>
        <scheme val="minor"/>
      </rPr>
      <t>」</t>
    </r>
    <r>
      <rPr>
        <sz val="12"/>
        <color theme="1"/>
        <rFont val="游ゴシック"/>
        <family val="3"/>
        <charset val="128"/>
        <scheme val="minor"/>
      </rPr>
      <t>はできるだけ多くの還付金を受けるために</t>
    </r>
    <rPh sb="3" eb="5">
      <t>カキ</t>
    </rPh>
    <rPh sb="7" eb="10">
      <t>キョジュウヨウ</t>
    </rPh>
    <rPh sb="10" eb="12">
      <t>チンタイ</t>
    </rPh>
    <rPh sb="12" eb="14">
      <t>ブッケン</t>
    </rPh>
    <rPh sb="15" eb="16">
      <t>カカ</t>
    </rPh>
    <rPh sb="17" eb="20">
      <t>ショウヒゼイ</t>
    </rPh>
    <rPh sb="20" eb="22">
      <t>カンプ</t>
    </rPh>
    <rPh sb="37" eb="38">
      <t>オオ</t>
    </rPh>
    <rPh sb="40" eb="42">
      <t>カンプ</t>
    </rPh>
    <rPh sb="42" eb="43">
      <t>キン</t>
    </rPh>
    <rPh sb="44" eb="45">
      <t>ウ</t>
    </rPh>
    <phoneticPr fontId="2"/>
  </si>
  <si>
    <r>
      <t>　　　なお当事務所は消費税の一連の還付サービスを成功報酬として還付額の</t>
    </r>
    <r>
      <rPr>
        <b/>
        <sz val="12"/>
        <color rgb="FFC00000"/>
        <rFont val="游ゴシック"/>
        <family val="3"/>
        <charset val="128"/>
        <scheme val="minor"/>
      </rPr>
      <t>20％</t>
    </r>
    <r>
      <rPr>
        <sz val="12"/>
        <color theme="1"/>
        <rFont val="游ゴシック"/>
        <family val="3"/>
        <charset val="128"/>
        <scheme val="minor"/>
      </rPr>
      <t>で行なっています。</t>
    </r>
    <rPh sb="5" eb="6">
      <t>トウ</t>
    </rPh>
    <rPh sb="6" eb="8">
      <t>ジム</t>
    </rPh>
    <rPh sb="8" eb="9">
      <t>ショ</t>
    </rPh>
    <rPh sb="10" eb="13">
      <t>ショウヒゼイ</t>
    </rPh>
    <rPh sb="14" eb="16">
      <t>イチレン</t>
    </rPh>
    <rPh sb="17" eb="19">
      <t>カンプ</t>
    </rPh>
    <rPh sb="24" eb="26">
      <t>セイコウ</t>
    </rPh>
    <rPh sb="26" eb="28">
      <t>ホウシュウ</t>
    </rPh>
    <rPh sb="31" eb="33">
      <t>カンプ</t>
    </rPh>
    <rPh sb="33" eb="34">
      <t>ガク</t>
    </rPh>
    <rPh sb="39" eb="40">
      <t>オコ</t>
    </rPh>
    <phoneticPr fontId="2"/>
  </si>
  <si>
    <t>　　　　　　※2020年9月30日までに不動産を購入する必要があります。それ以降は適用できませんのでご注意ください。</t>
    <rPh sb="11" eb="12">
      <t>ネン</t>
    </rPh>
    <rPh sb="13" eb="14">
      <t>ツキ</t>
    </rPh>
    <rPh sb="16" eb="17">
      <t>ヒ</t>
    </rPh>
    <rPh sb="20" eb="23">
      <t>フドウサン</t>
    </rPh>
    <rPh sb="24" eb="26">
      <t>コウニュウ</t>
    </rPh>
    <rPh sb="28" eb="30">
      <t>ヒツヨウ</t>
    </rPh>
    <rPh sb="38" eb="40">
      <t>イコウ</t>
    </rPh>
    <rPh sb="41" eb="43">
      <t>テキヨウ</t>
    </rPh>
    <rPh sb="51" eb="53">
      <t>チュウイ</t>
    </rPh>
    <phoneticPr fontId="2"/>
  </si>
  <si>
    <t>仲介料(税抜)</t>
    <rPh sb="0" eb="2">
      <t>チュウカイ</t>
    </rPh>
    <rPh sb="2" eb="3">
      <t>リョウ</t>
    </rPh>
    <rPh sb="4" eb="5">
      <t>ゼイ</t>
    </rPh>
    <rPh sb="5" eb="6">
      <t>ヌ</t>
    </rPh>
    <phoneticPr fontId="2"/>
  </si>
  <si>
    <t>消費税</t>
    <rPh sb="0" eb="3">
      <t>ショウヒゼイ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</si>
</sst>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sz val="11"/>
      <color theme="1"/>
      <name val="游ゴシック"/>
      <family val="3"/>
      <charset val="128"/>
      <scheme val="minor"/>
    </font>
    <font>
      <sz val="12"/>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1"/>
      <color theme="2"/>
      <name val="游ゴシック"/>
      <family val="2"/>
      <charset val="128"/>
      <scheme val="minor"/>
    </font>
    <font>
      <b/>
      <sz val="11"/>
      <color theme="1"/>
      <name val="游ゴシック"/>
      <family val="3"/>
      <charset val="128"/>
      <scheme val="minor"/>
    </font>
    <font>
      <sz val="11"/>
      <color rgb="FFC00000"/>
      <name val="游ゴシック"/>
      <family val="2"/>
      <charset val="128"/>
      <scheme val="minor"/>
    </font>
    <font>
      <b/>
      <sz val="20"/>
      <color theme="1"/>
      <name val="游ゴシック"/>
      <family val="3"/>
      <charset val="128"/>
      <scheme val="minor"/>
    </font>
    <font>
      <b/>
      <sz val="11"/>
      <color rgb="FFFF0000"/>
      <name val="游ゴシック"/>
      <family val="3"/>
      <charset val="128"/>
      <scheme val="minor"/>
    </font>
    <font>
      <b/>
      <sz val="11"/>
      <color theme="4"/>
      <name val="游ゴシック"/>
      <family val="3"/>
      <charset val="128"/>
      <scheme val="minor"/>
    </font>
    <font>
      <sz val="12"/>
      <color theme="1"/>
      <name val="游明朝"/>
      <family val="1"/>
      <charset val="128"/>
    </font>
    <font>
      <sz val="18"/>
      <color theme="1"/>
      <name val="游ゴシック"/>
      <family val="2"/>
      <charset val="128"/>
      <scheme val="minor"/>
    </font>
    <font>
      <b/>
      <sz val="18"/>
      <color theme="4"/>
      <name val="游ゴシック"/>
      <family val="3"/>
      <charset val="128"/>
      <scheme val="minor"/>
    </font>
    <font>
      <b/>
      <sz val="14"/>
      <color theme="1"/>
      <name val="游ゴシック"/>
      <family val="3"/>
      <charset val="128"/>
      <scheme val="minor"/>
    </font>
    <font>
      <b/>
      <sz val="11"/>
      <color theme="8" tint="-0.249977111117893"/>
      <name val="游ゴシック"/>
      <family val="3"/>
      <charset val="128"/>
      <scheme val="minor"/>
    </font>
    <font>
      <b/>
      <sz val="12"/>
      <color theme="8" tint="-0.249977111117893"/>
      <name val="游ゴシック"/>
      <family val="3"/>
      <charset val="128"/>
      <scheme val="minor"/>
    </font>
    <font>
      <sz val="12"/>
      <color theme="8" tint="-0.249977111117893"/>
      <name val="游ゴシック"/>
      <family val="3"/>
      <charset val="128"/>
      <scheme val="minor"/>
    </font>
    <font>
      <b/>
      <sz val="12"/>
      <color rgb="FFC00000"/>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5">
    <xf numFmtId="0" fontId="0" fillId="0" borderId="0" xfId="0">
      <alignment vertical="center"/>
    </xf>
    <xf numFmtId="38" fontId="0" fillId="0" borderId="0" xfId="1" applyFont="1">
      <alignment vertical="center"/>
    </xf>
    <xf numFmtId="38" fontId="0" fillId="0" borderId="1" xfId="1" applyFont="1" applyBorder="1">
      <alignment vertical="center"/>
    </xf>
    <xf numFmtId="38" fontId="0" fillId="2" borderId="1" xfId="1" applyFont="1" applyFill="1" applyBorder="1">
      <alignment vertical="center"/>
    </xf>
    <xf numFmtId="0" fontId="0" fillId="0" borderId="1" xfId="0" applyBorder="1" applyAlignment="1">
      <alignment horizontal="center" vertical="center"/>
    </xf>
    <xf numFmtId="0" fontId="7" fillId="0" borderId="0" xfId="0" applyFont="1">
      <alignment vertical="center"/>
    </xf>
    <xf numFmtId="38" fontId="0" fillId="0" borderId="0" xfId="0" applyNumberFormat="1" applyBorder="1">
      <alignment vertical="center"/>
    </xf>
    <xf numFmtId="0" fontId="0" fillId="0" borderId="0" xfId="0" applyBorder="1">
      <alignment vertical="center"/>
    </xf>
    <xf numFmtId="38" fontId="0" fillId="0" borderId="4" xfId="0" applyNumberFormat="1" applyBorder="1">
      <alignment vertical="center"/>
    </xf>
    <xf numFmtId="38" fontId="0" fillId="0" borderId="0" xfId="1" applyFont="1" applyBorder="1">
      <alignment vertical="center"/>
    </xf>
    <xf numFmtId="38" fontId="0" fillId="0" borderId="2" xfId="0" applyNumberFormat="1" applyBorder="1">
      <alignment vertical="center"/>
    </xf>
    <xf numFmtId="38" fontId="0" fillId="2" borderId="7" xfId="1" applyFont="1" applyFill="1" applyBorder="1">
      <alignment vertical="center"/>
    </xf>
    <xf numFmtId="38" fontId="0" fillId="3" borderId="5" xfId="1" applyFont="1" applyFill="1" applyBorder="1">
      <alignment vertical="center"/>
    </xf>
    <xf numFmtId="38" fontId="0" fillId="3" borderId="1" xfId="1" applyFont="1" applyFill="1" applyBorder="1">
      <alignment vertical="center"/>
    </xf>
    <xf numFmtId="0" fontId="0" fillId="4" borderId="1" xfId="0" applyFill="1" applyBorder="1" applyAlignment="1">
      <alignment horizontal="center" vertical="center"/>
    </xf>
    <xf numFmtId="38" fontId="0" fillId="4" borderId="5" xfId="1" applyFont="1" applyFill="1" applyBorder="1" applyAlignment="1">
      <alignment horizontal="center" vertical="center"/>
    </xf>
    <xf numFmtId="38" fontId="0" fillId="4" borderId="1" xfId="1" applyFont="1" applyFill="1" applyBorder="1" applyAlignment="1">
      <alignment horizontal="center" vertical="center"/>
    </xf>
    <xf numFmtId="0" fontId="0" fillId="4" borderId="6" xfId="0" applyFill="1" applyBorder="1" applyAlignment="1">
      <alignment horizontal="center" vertical="center"/>
    </xf>
    <xf numFmtId="0" fontId="9" fillId="0" borderId="0" xfId="0" applyFont="1">
      <alignmen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0" borderId="0" xfId="0" applyFill="1" applyBorder="1">
      <alignment vertical="center"/>
    </xf>
    <xf numFmtId="9" fontId="8" fillId="5" borderId="4" xfId="2" applyFont="1" applyFill="1" applyBorder="1" applyAlignment="1">
      <alignment horizontal="center" vertical="center"/>
    </xf>
    <xf numFmtId="0" fontId="0" fillId="5" borderId="1" xfId="0" applyFill="1" applyBorder="1">
      <alignment vertical="center"/>
    </xf>
    <xf numFmtId="38" fontId="0" fillId="5" borderId="1" xfId="1" applyFont="1" applyFill="1" applyBorder="1">
      <alignment vertical="center"/>
    </xf>
    <xf numFmtId="38" fontId="10" fillId="0" borderId="0" xfId="1" applyFont="1">
      <alignment vertical="center"/>
    </xf>
    <xf numFmtId="38" fontId="0" fillId="3" borderId="0" xfId="1" applyFont="1"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1" xfId="0" applyFill="1" applyBorder="1">
      <alignment vertical="center"/>
    </xf>
    <xf numFmtId="38" fontId="12" fillId="0" borderId="1" xfId="1" applyFont="1" applyFill="1" applyBorder="1">
      <alignment vertical="center"/>
    </xf>
    <xf numFmtId="0" fontId="9" fillId="4" borderId="1" xfId="0" applyFont="1" applyFill="1" applyBorder="1" applyAlignment="1">
      <alignment horizontal="center" vertical="center"/>
    </xf>
    <xf numFmtId="38" fontId="13" fillId="0" borderId="2" xfId="1" applyFont="1" applyBorder="1">
      <alignment vertical="center"/>
    </xf>
    <xf numFmtId="176" fontId="13" fillId="0" borderId="1" xfId="2" applyNumberFormat="1" applyFont="1" applyBorder="1">
      <alignment vertical="center"/>
    </xf>
    <xf numFmtId="176" fontId="0" fillId="0" borderId="1" xfId="2" applyNumberFormat="1" applyFont="1" applyBorder="1">
      <alignment vertical="center"/>
    </xf>
    <xf numFmtId="0" fontId="14" fillId="0" borderId="0" xfId="0" applyFont="1">
      <alignment vertical="center"/>
    </xf>
    <xf numFmtId="0" fontId="17" fillId="0" borderId="0" xfId="0" applyFont="1">
      <alignment vertical="center"/>
    </xf>
    <xf numFmtId="0" fontId="18" fillId="0" borderId="0" xfId="0" applyFont="1">
      <alignment vertical="center"/>
    </xf>
    <xf numFmtId="0" fontId="4" fillId="0" borderId="0" xfId="0" applyFont="1">
      <alignment vertical="center"/>
    </xf>
    <xf numFmtId="0" fontId="14" fillId="7" borderId="11" xfId="0" applyFont="1" applyFill="1" applyBorder="1" applyAlignment="1">
      <alignment horizontal="justify" vertical="center"/>
    </xf>
    <xf numFmtId="38" fontId="0" fillId="7" borderId="12" xfId="1" applyFont="1" applyFill="1" applyBorder="1">
      <alignment vertical="center"/>
    </xf>
    <xf numFmtId="0" fontId="0" fillId="7" borderId="12" xfId="0" applyFill="1" applyBorder="1">
      <alignment vertical="center"/>
    </xf>
    <xf numFmtId="0" fontId="0" fillId="7" borderId="13" xfId="0" applyFill="1" applyBorder="1">
      <alignment vertical="center"/>
    </xf>
    <xf numFmtId="0" fontId="5" fillId="7" borderId="14" xfId="0" applyFont="1" applyFill="1" applyBorder="1">
      <alignment vertical="center"/>
    </xf>
    <xf numFmtId="38" fontId="5" fillId="7" borderId="0" xfId="1" applyFont="1" applyFill="1" applyBorder="1">
      <alignment vertical="center"/>
    </xf>
    <xf numFmtId="0" fontId="5" fillId="7" borderId="0" xfId="0" applyFont="1" applyFill="1" applyBorder="1">
      <alignment vertical="center"/>
    </xf>
    <xf numFmtId="0" fontId="0" fillId="7" borderId="15" xfId="0" applyFill="1" applyBorder="1">
      <alignment vertical="center"/>
    </xf>
    <xf numFmtId="0" fontId="0" fillId="7" borderId="16" xfId="0" applyFill="1" applyBorder="1">
      <alignment vertical="center"/>
    </xf>
    <xf numFmtId="38" fontId="0" fillId="7" borderId="17" xfId="1" applyFont="1" applyFill="1" applyBorder="1">
      <alignment vertical="center"/>
    </xf>
    <xf numFmtId="0" fontId="0" fillId="7" borderId="17" xfId="0" applyFill="1" applyBorder="1">
      <alignment vertical="center"/>
    </xf>
    <xf numFmtId="0" fontId="0" fillId="7" borderId="18" xfId="0" applyFill="1" applyBorder="1">
      <alignment vertical="center"/>
    </xf>
    <xf numFmtId="0" fontId="15" fillId="4" borderId="11" xfId="0" applyFont="1" applyFill="1" applyBorder="1">
      <alignment vertical="center"/>
    </xf>
    <xf numFmtId="0" fontId="15" fillId="4" borderId="12" xfId="0" applyFont="1" applyFill="1" applyBorder="1">
      <alignment vertical="center"/>
    </xf>
    <xf numFmtId="38" fontId="6" fillId="4" borderId="12" xfId="1" applyFont="1" applyFill="1" applyBorder="1">
      <alignment vertical="center"/>
    </xf>
    <xf numFmtId="0" fontId="0" fillId="4" borderId="12" xfId="0" applyFill="1" applyBorder="1">
      <alignment vertical="center"/>
    </xf>
    <xf numFmtId="0" fontId="0" fillId="4" borderId="13" xfId="0" applyFill="1" applyBorder="1">
      <alignment vertical="center"/>
    </xf>
    <xf numFmtId="0" fontId="6" fillId="4" borderId="14" xfId="0" applyFont="1" applyFill="1" applyBorder="1">
      <alignment vertical="center"/>
    </xf>
    <xf numFmtId="0" fontId="6" fillId="4" borderId="0" xfId="0" applyFont="1" applyFill="1" applyBorder="1">
      <alignment vertical="center"/>
    </xf>
    <xf numFmtId="38" fontId="6" fillId="4" borderId="0" xfId="1" applyFont="1" applyFill="1" applyBorder="1">
      <alignment vertical="center"/>
    </xf>
    <xf numFmtId="0" fontId="0" fillId="4" borderId="0" xfId="0" applyFill="1" applyBorder="1">
      <alignment vertical="center"/>
    </xf>
    <xf numFmtId="0" fontId="0" fillId="4" borderId="15" xfId="0" applyFill="1" applyBorder="1">
      <alignment vertical="center"/>
    </xf>
    <xf numFmtId="0" fontId="6" fillId="4" borderId="16" xfId="0" applyFont="1" applyFill="1" applyBorder="1">
      <alignment vertical="center"/>
    </xf>
    <xf numFmtId="0" fontId="16" fillId="4" borderId="17" xfId="0" applyFont="1" applyFill="1" applyBorder="1">
      <alignment vertical="center"/>
    </xf>
    <xf numFmtId="38" fontId="6" fillId="4" borderId="17" xfId="1" applyFont="1" applyFill="1" applyBorder="1">
      <alignment vertical="center"/>
    </xf>
    <xf numFmtId="0" fontId="0" fillId="4" borderId="17" xfId="0" applyFill="1" applyBorder="1">
      <alignment vertical="center"/>
    </xf>
    <xf numFmtId="0" fontId="0" fillId="4" borderId="18" xfId="0" applyFill="1" applyBorder="1">
      <alignment vertical="center"/>
    </xf>
    <xf numFmtId="38" fontId="12" fillId="0" borderId="0" xfId="1" applyFont="1" applyFill="1" applyBorder="1">
      <alignment vertical="center"/>
    </xf>
    <xf numFmtId="0" fontId="0" fillId="0" borderId="0" xfId="0" applyBorder="1" applyAlignment="1">
      <alignment horizontal="center" vertical="center"/>
    </xf>
    <xf numFmtId="38" fontId="13" fillId="0" borderId="1" xfId="1" applyFont="1" applyBorder="1">
      <alignment vertical="center"/>
    </xf>
    <xf numFmtId="0" fontId="9" fillId="0" borderId="0" xfId="0" applyFont="1" applyFill="1" applyBorder="1" applyAlignment="1">
      <alignment horizontal="center" vertical="center"/>
    </xf>
    <xf numFmtId="38" fontId="0" fillId="0" borderId="0" xfId="1" applyFont="1" applyFill="1" applyBorder="1">
      <alignment vertical="center"/>
    </xf>
    <xf numFmtId="38" fontId="0" fillId="0" borderId="5" xfId="1" applyFont="1" applyFill="1" applyBorder="1">
      <alignment vertical="center"/>
    </xf>
    <xf numFmtId="0" fontId="11"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AE56-02A3-4029-95A7-867AD372D9E8}">
  <dimension ref="C1:I81"/>
  <sheetViews>
    <sheetView tabSelected="1" topLeftCell="A28" workbookViewId="0">
      <selection activeCell="H45" sqref="H45"/>
    </sheetView>
  </sheetViews>
  <sheetFormatPr defaultRowHeight="18.75"/>
  <cols>
    <col min="1" max="1" width="6.625" customWidth="1"/>
    <col min="2" max="2" width="7.375" customWidth="1"/>
    <col min="3" max="3" width="17.25" bestFit="1" customWidth="1"/>
    <col min="4" max="5" width="20.125" style="1" customWidth="1"/>
    <col min="6" max="6" width="16.875" customWidth="1"/>
    <col min="7" max="9" width="15.25" customWidth="1"/>
    <col min="10" max="10" width="13" bestFit="1" customWidth="1"/>
  </cols>
  <sheetData>
    <row r="1" spans="3:9" ht="19.5" thickBot="1"/>
    <row r="2" spans="3:9" ht="30">
      <c r="C2" s="51"/>
      <c r="D2" s="52" t="s">
        <v>30</v>
      </c>
      <c r="E2" s="53"/>
      <c r="F2" s="54"/>
      <c r="G2" s="54"/>
      <c r="H2" s="54"/>
      <c r="I2" s="55"/>
    </row>
    <row r="3" spans="3:9" ht="30">
      <c r="C3" s="56"/>
      <c r="D3" s="57" t="s">
        <v>31</v>
      </c>
      <c r="E3" s="58"/>
      <c r="F3" s="59"/>
      <c r="G3" s="59"/>
      <c r="H3" s="59"/>
      <c r="I3" s="60"/>
    </row>
    <row r="4" spans="3:9" ht="30.75" thickBot="1">
      <c r="C4" s="61"/>
      <c r="D4" s="62" t="s">
        <v>32</v>
      </c>
      <c r="E4" s="63"/>
      <c r="F4" s="64"/>
      <c r="G4" s="64"/>
      <c r="H4" s="64"/>
      <c r="I4" s="65"/>
    </row>
    <row r="5" spans="3:9" ht="19.5">
      <c r="C5" s="35"/>
    </row>
    <row r="6" spans="3:9" ht="24">
      <c r="C6" s="36" t="s">
        <v>46</v>
      </c>
    </row>
    <row r="7" spans="3:9">
      <c r="C7" s="37" t="s">
        <v>33</v>
      </c>
    </row>
    <row r="8" spans="3:9">
      <c r="C8" s="37" t="s">
        <v>34</v>
      </c>
    </row>
    <row r="9" spans="3:9">
      <c r="C9" s="37" t="s">
        <v>35</v>
      </c>
    </row>
    <row r="10" spans="3:9">
      <c r="C10" t="s">
        <v>36</v>
      </c>
    </row>
    <row r="12" spans="3:9" ht="24">
      <c r="C12" s="36" t="s">
        <v>29</v>
      </c>
    </row>
    <row r="13" spans="3:9">
      <c r="C13" s="38" t="s">
        <v>45</v>
      </c>
    </row>
    <row r="14" spans="3:9">
      <c r="C14" t="s">
        <v>37</v>
      </c>
    </row>
    <row r="15" spans="3:9">
      <c r="C15" t="s">
        <v>38</v>
      </c>
    </row>
    <row r="16" spans="3:9">
      <c r="C16" t="s">
        <v>39</v>
      </c>
    </row>
    <row r="17" spans="3:9">
      <c r="C17" t="s">
        <v>40</v>
      </c>
    </row>
    <row r="18" spans="3:9">
      <c r="C18" t="s">
        <v>41</v>
      </c>
    </row>
    <row r="19" spans="3:9">
      <c r="C19" t="s">
        <v>42</v>
      </c>
    </row>
    <row r="21" spans="3:9">
      <c r="C21" t="s">
        <v>43</v>
      </c>
    </row>
    <row r="22" spans="3:9">
      <c r="C22" t="s">
        <v>44</v>
      </c>
    </row>
    <row r="24" spans="3:9" ht="19.5" thickBot="1"/>
    <row r="25" spans="3:9" ht="19.5">
      <c r="C25" s="39"/>
      <c r="D25" s="40"/>
      <c r="E25" s="40"/>
      <c r="F25" s="41"/>
      <c r="G25" s="41"/>
      <c r="H25" s="41"/>
      <c r="I25" s="42"/>
    </row>
    <row r="26" spans="3:9" ht="19.5">
      <c r="C26" s="43" t="s">
        <v>51</v>
      </c>
      <c r="D26" s="44"/>
      <c r="E26" s="44"/>
      <c r="F26" s="45"/>
      <c r="G26" s="45"/>
      <c r="H26" s="45"/>
      <c r="I26" s="46"/>
    </row>
    <row r="27" spans="3:9" ht="19.5">
      <c r="C27" s="43" t="s">
        <v>48</v>
      </c>
      <c r="D27" s="44"/>
      <c r="E27" s="44"/>
      <c r="F27" s="45"/>
      <c r="G27" s="45"/>
      <c r="H27" s="45"/>
      <c r="I27" s="46"/>
    </row>
    <row r="28" spans="3:9" ht="19.5">
      <c r="C28" s="43" t="s">
        <v>49</v>
      </c>
      <c r="D28" s="44"/>
      <c r="E28" s="44"/>
      <c r="F28" s="45"/>
      <c r="G28" s="45"/>
      <c r="H28" s="45"/>
      <c r="I28" s="46"/>
    </row>
    <row r="29" spans="3:9" ht="19.5">
      <c r="C29" s="43" t="s">
        <v>52</v>
      </c>
      <c r="D29" s="44"/>
      <c r="E29" s="44"/>
      <c r="F29" s="45"/>
      <c r="G29" s="45"/>
      <c r="H29" s="45"/>
      <c r="I29" s="46"/>
    </row>
    <row r="30" spans="3:9" ht="19.5">
      <c r="C30" s="43" t="s">
        <v>50</v>
      </c>
      <c r="D30" s="44"/>
      <c r="E30" s="44"/>
      <c r="F30" s="45"/>
      <c r="G30" s="45"/>
      <c r="H30" s="45"/>
      <c r="I30" s="46"/>
    </row>
    <row r="31" spans="3:9" ht="19.5">
      <c r="C31" s="43"/>
      <c r="D31" s="44"/>
      <c r="E31" s="44"/>
      <c r="F31" s="45" t="s">
        <v>47</v>
      </c>
      <c r="G31" s="45"/>
      <c r="H31" s="45"/>
      <c r="I31" s="46"/>
    </row>
    <row r="32" spans="3:9" ht="19.5" thickBot="1">
      <c r="C32" s="47"/>
      <c r="D32" s="48"/>
      <c r="E32" s="48"/>
      <c r="F32" s="49"/>
      <c r="G32" s="49"/>
      <c r="H32" s="49"/>
      <c r="I32" s="50"/>
    </row>
    <row r="33" spans="3:9">
      <c r="C33" s="7"/>
      <c r="D33" s="9"/>
      <c r="E33" s="9"/>
      <c r="F33" s="7"/>
      <c r="G33" s="7"/>
      <c r="H33" s="7"/>
      <c r="I33" s="7"/>
    </row>
    <row r="34" spans="3:9">
      <c r="C34" s="7"/>
      <c r="D34" s="9"/>
      <c r="E34" s="9"/>
      <c r="F34" s="7"/>
      <c r="G34" s="7"/>
      <c r="H34" s="7"/>
      <c r="I34" s="7"/>
    </row>
    <row r="35" spans="3:9" ht="19.5" thickBot="1"/>
    <row r="36" spans="3:9" ht="33.75" thickBot="1">
      <c r="C36" s="72" t="s">
        <v>10</v>
      </c>
      <c r="D36" s="73"/>
      <c r="E36" s="73"/>
      <c r="F36" s="73"/>
      <c r="G36" s="74"/>
      <c r="H36" s="69"/>
    </row>
    <row r="37" spans="3:9" ht="18.75" customHeight="1">
      <c r="C37" s="5"/>
    </row>
    <row r="38" spans="3:9" ht="18.75" customHeight="1">
      <c r="C38" s="5"/>
      <c r="D38" s="25" t="s">
        <v>53</v>
      </c>
    </row>
    <row r="40" spans="3:9">
      <c r="C40" s="18" t="s">
        <v>16</v>
      </c>
    </row>
    <row r="41" spans="3:9">
      <c r="I41" t="s">
        <v>26</v>
      </c>
    </row>
    <row r="42" spans="3:9">
      <c r="C42" s="14" t="s">
        <v>17</v>
      </c>
      <c r="D42" s="15" t="s">
        <v>13</v>
      </c>
      <c r="E42" s="16" t="s">
        <v>0</v>
      </c>
      <c r="F42" s="14" t="s">
        <v>12</v>
      </c>
      <c r="G42" s="17" t="s">
        <v>54</v>
      </c>
      <c r="H42" s="14" t="s">
        <v>55</v>
      </c>
      <c r="I42" s="14" t="s">
        <v>11</v>
      </c>
    </row>
    <row r="43" spans="3:9">
      <c r="C43" s="19" t="s">
        <v>14</v>
      </c>
      <c r="D43" s="3">
        <v>60000000</v>
      </c>
      <c r="E43" s="32">
        <f>ROUNDDOWN(D43*0.1,0)</f>
        <v>6000000</v>
      </c>
      <c r="F43" s="10">
        <f>SUM(D43:E43)</f>
        <v>66000000</v>
      </c>
      <c r="G43" s="6">
        <f>IF(D45=0,0,G45*D43/D45)</f>
        <v>1836000</v>
      </c>
      <c r="H43" s="10">
        <f>ROUNDDOWN(G43*0.1,0)</f>
        <v>183600</v>
      </c>
      <c r="I43" s="10">
        <f>+F43+G43+H43</f>
        <v>68019600</v>
      </c>
    </row>
    <row r="44" spans="3:9">
      <c r="C44" s="20" t="s">
        <v>15</v>
      </c>
      <c r="D44" s="11">
        <v>40000000</v>
      </c>
      <c r="E44" s="22"/>
      <c r="F44" s="8">
        <f>SUM(D44:E44)</f>
        <v>40000000</v>
      </c>
      <c r="G44" s="6">
        <f>IF(D45=0,0,G45*D44/D45)</f>
        <v>1224000</v>
      </c>
      <c r="H44" s="10">
        <f>ROUNDDOWN(G44*0.1,0)</f>
        <v>122400</v>
      </c>
      <c r="I44" s="10">
        <f>+F44+G44+H44</f>
        <v>41346400</v>
      </c>
    </row>
    <row r="45" spans="3:9">
      <c r="C45" s="20" t="s">
        <v>1</v>
      </c>
      <c r="D45" s="12">
        <f>+D43+D44</f>
        <v>100000000</v>
      </c>
      <c r="E45" s="12">
        <f t="shared" ref="E45:F45" si="0">+E43+E44</f>
        <v>6000000</v>
      </c>
      <c r="F45" s="12">
        <f t="shared" si="0"/>
        <v>106000000</v>
      </c>
      <c r="G45" s="71">
        <f>IF(D45&gt;4000000,INT(D45*0.03+60000),IF(D45&gt;2000000,INT(D45*0.04+20000),INT(D45*0.05)))</f>
        <v>3060000</v>
      </c>
      <c r="H45" s="68">
        <f>H43+H44</f>
        <v>306000</v>
      </c>
      <c r="I45" s="13">
        <f>+I43+I44</f>
        <v>109366000</v>
      </c>
    </row>
    <row r="46" spans="3:9">
      <c r="C46" s="27"/>
      <c r="D46" s="29"/>
      <c r="E46" s="1" t="s">
        <v>9</v>
      </c>
      <c r="F46" s="26"/>
      <c r="G46" s="26"/>
      <c r="H46" s="26"/>
      <c r="I46" s="26"/>
    </row>
    <row r="48" spans="3:9">
      <c r="C48" t="s">
        <v>4</v>
      </c>
      <c r="D48" s="1" t="s">
        <v>19</v>
      </c>
      <c r="G48" t="s">
        <v>26</v>
      </c>
    </row>
    <row r="49" spans="3:9">
      <c r="C49" s="14" t="s">
        <v>17</v>
      </c>
      <c r="D49" s="16" t="s">
        <v>21</v>
      </c>
      <c r="E49" s="16" t="s">
        <v>20</v>
      </c>
      <c r="F49" s="14" t="s">
        <v>2</v>
      </c>
      <c r="G49" s="31" t="s">
        <v>8</v>
      </c>
      <c r="H49" s="69"/>
    </row>
    <row r="50" spans="3:9">
      <c r="C50" s="14" t="s">
        <v>3</v>
      </c>
      <c r="D50" s="3">
        <v>1000000</v>
      </c>
      <c r="E50" s="3">
        <v>0</v>
      </c>
      <c r="F50" s="33">
        <f>IF((D50+E50)=0,0,D50/(D50+E50))</f>
        <v>1</v>
      </c>
      <c r="G50" s="30">
        <f>((E43+H45)*F50)</f>
        <v>6306000</v>
      </c>
      <c r="H50" s="66"/>
    </row>
    <row r="51" spans="3:9">
      <c r="C51" s="14" t="s">
        <v>5</v>
      </c>
      <c r="D51" s="3">
        <v>7000000</v>
      </c>
      <c r="E51" s="3">
        <v>7000000</v>
      </c>
      <c r="F51" s="34">
        <f t="shared" ref="F51:F54" si="1">IF((D51+E51)=0,0,D51/(D51+E51))</f>
        <v>0.5</v>
      </c>
      <c r="G51" s="23"/>
      <c r="H51" s="21"/>
    </row>
    <row r="52" spans="3:9">
      <c r="C52" s="14" t="s">
        <v>6</v>
      </c>
      <c r="D52" s="3">
        <v>7000000</v>
      </c>
      <c r="E52" s="3">
        <v>7000000</v>
      </c>
      <c r="F52" s="34">
        <f t="shared" si="1"/>
        <v>0.5</v>
      </c>
      <c r="G52" s="24"/>
      <c r="H52" s="70"/>
    </row>
    <row r="53" spans="3:9">
      <c r="C53" s="14" t="s">
        <v>7</v>
      </c>
      <c r="D53" s="3">
        <v>7000000</v>
      </c>
      <c r="E53" s="3">
        <v>7000000</v>
      </c>
      <c r="F53" s="34">
        <f t="shared" si="1"/>
        <v>0.5</v>
      </c>
      <c r="G53" s="24"/>
      <c r="H53" s="70"/>
    </row>
    <row r="54" spans="3:9">
      <c r="C54" s="14" t="s">
        <v>18</v>
      </c>
      <c r="D54" s="2">
        <f>SUM(D50:D53)</f>
        <v>22000000</v>
      </c>
      <c r="E54" s="2">
        <f>SUM(E50:E53)</f>
        <v>21000000</v>
      </c>
      <c r="F54" s="33">
        <f t="shared" si="1"/>
        <v>0.51162790697674421</v>
      </c>
      <c r="G54" s="4" t="str">
        <f>IF(F54&gt;0.5,"調整なし","調整あり")</f>
        <v>調整なし</v>
      </c>
      <c r="H54" s="67"/>
    </row>
    <row r="55" spans="3:9">
      <c r="C55" s="21"/>
    </row>
    <row r="56" spans="3:9">
      <c r="C56" s="18" t="s">
        <v>27</v>
      </c>
    </row>
    <row r="57" spans="3:9">
      <c r="C57" t="s">
        <v>25</v>
      </c>
    </row>
    <row r="58" spans="3:9">
      <c r="C58" s="28" t="s">
        <v>22</v>
      </c>
    </row>
    <row r="59" spans="3:9">
      <c r="C59" s="28" t="s">
        <v>23</v>
      </c>
    </row>
    <row r="61" spans="3:9">
      <c r="C61" s="27" t="s">
        <v>24</v>
      </c>
    </row>
    <row r="62" spans="3:9">
      <c r="C62" s="18" t="s">
        <v>28</v>
      </c>
    </row>
    <row r="63" spans="3:9">
      <c r="I63" t="s">
        <v>26</v>
      </c>
    </row>
    <row r="64" spans="3:9">
      <c r="C64" s="14" t="s">
        <v>17</v>
      </c>
      <c r="D64" s="15" t="s">
        <v>13</v>
      </c>
      <c r="E64" s="16" t="s">
        <v>0</v>
      </c>
      <c r="F64" s="14" t="s">
        <v>12</v>
      </c>
      <c r="G64" s="17" t="s">
        <v>54</v>
      </c>
      <c r="H64" s="14" t="s">
        <v>55</v>
      </c>
      <c r="I64" s="14" t="s">
        <v>11</v>
      </c>
    </row>
    <row r="65" spans="3:9">
      <c r="C65" s="19" t="s">
        <v>14</v>
      </c>
      <c r="D65" s="3">
        <v>200000000</v>
      </c>
      <c r="E65" s="32">
        <f>ROUNDDOWN(D65*0.1,0)</f>
        <v>20000000</v>
      </c>
      <c r="F65" s="10">
        <f>SUM(D65:E65)</f>
        <v>220000000</v>
      </c>
      <c r="G65" s="6">
        <f>IF(D67=0,0,G67*D65/D67)</f>
        <v>6037500</v>
      </c>
      <c r="H65" s="10">
        <f>ROUNDDOWN(G65*0.1,0)</f>
        <v>603750</v>
      </c>
      <c r="I65" s="10">
        <f>+F65+G65+H65</f>
        <v>226641250</v>
      </c>
    </row>
    <row r="66" spans="3:9">
      <c r="C66" s="20" t="s">
        <v>15</v>
      </c>
      <c r="D66" s="11">
        <v>120000000</v>
      </c>
      <c r="E66" s="22"/>
      <c r="F66" s="8">
        <f>SUM(D66:E66)</f>
        <v>120000000</v>
      </c>
      <c r="G66" s="6">
        <f>IF(D67=0,0,G67*D66/D67)</f>
        <v>3622500</v>
      </c>
      <c r="H66" s="10">
        <f>ROUNDDOWN(G66*0.1,0)</f>
        <v>362250</v>
      </c>
      <c r="I66" s="10">
        <f>+F66+G66+H66</f>
        <v>123984750</v>
      </c>
    </row>
    <row r="67" spans="3:9">
      <c r="C67" s="20" t="s">
        <v>1</v>
      </c>
      <c r="D67" s="12">
        <f>+D65+D66</f>
        <v>320000000</v>
      </c>
      <c r="E67" s="12">
        <f t="shared" ref="E67" si="2">+E65+E66</f>
        <v>20000000</v>
      </c>
      <c r="F67" s="12">
        <f t="shared" ref="F67" si="3">+F65+F66</f>
        <v>340000000</v>
      </c>
      <c r="G67" s="71">
        <f>IF(D67&gt;4000000,INT(D67*0.03+60000),IF(D67&gt;2000000,INT(D67*0.04+20000),INT(D67*0.05)))</f>
        <v>9660000</v>
      </c>
      <c r="H67" s="68">
        <f>H65+H66</f>
        <v>966000</v>
      </c>
      <c r="I67" s="13">
        <f>+I65+I66</f>
        <v>350626000</v>
      </c>
    </row>
    <row r="68" spans="3:9">
      <c r="C68" s="27"/>
      <c r="D68" s="29"/>
      <c r="E68" s="1" t="s">
        <v>9</v>
      </c>
      <c r="F68" s="26"/>
      <c r="G68" s="26"/>
      <c r="H68" s="26"/>
      <c r="I68" s="26"/>
    </row>
    <row r="70" spans="3:9">
      <c r="C70" t="s">
        <v>4</v>
      </c>
      <c r="D70" s="1" t="s">
        <v>19</v>
      </c>
      <c r="G70" t="s">
        <v>26</v>
      </c>
    </row>
    <row r="71" spans="3:9">
      <c r="C71" s="14" t="s">
        <v>17</v>
      </c>
      <c r="D71" s="16" t="s">
        <v>21</v>
      </c>
      <c r="E71" s="16" t="s">
        <v>20</v>
      </c>
      <c r="F71" s="14" t="s">
        <v>2</v>
      </c>
      <c r="G71" s="31" t="s">
        <v>8</v>
      </c>
      <c r="H71" s="69"/>
    </row>
    <row r="72" spans="3:9">
      <c r="C72" s="14" t="s">
        <v>3</v>
      </c>
      <c r="D72" s="3">
        <v>3000000</v>
      </c>
      <c r="E72" s="3">
        <v>0</v>
      </c>
      <c r="F72" s="33">
        <f t="shared" ref="F72:F76" si="4">IF((D72+E72)=0,0,D72/(D72+E72))</f>
        <v>1</v>
      </c>
      <c r="G72" s="30">
        <f>((E65+H67)*F72)</f>
        <v>20966000</v>
      </c>
      <c r="H72" s="66"/>
    </row>
    <row r="73" spans="3:9">
      <c r="C73" s="14" t="s">
        <v>5</v>
      </c>
      <c r="D73" s="3">
        <v>0</v>
      </c>
      <c r="E73" s="3">
        <v>20000000</v>
      </c>
      <c r="F73" s="34">
        <f t="shared" si="4"/>
        <v>0</v>
      </c>
      <c r="G73" s="23"/>
      <c r="H73" s="21"/>
    </row>
    <row r="74" spans="3:9">
      <c r="C74" s="14" t="s">
        <v>6</v>
      </c>
      <c r="D74" s="3">
        <v>0</v>
      </c>
      <c r="E74" s="3">
        <v>20000000</v>
      </c>
      <c r="F74" s="34">
        <f t="shared" si="4"/>
        <v>0</v>
      </c>
      <c r="G74" s="24"/>
      <c r="H74" s="70"/>
    </row>
    <row r="75" spans="3:9">
      <c r="C75" s="14" t="s">
        <v>7</v>
      </c>
      <c r="D75" s="3">
        <v>60000000</v>
      </c>
      <c r="E75" s="3">
        <v>20000000</v>
      </c>
      <c r="F75" s="34">
        <f t="shared" si="4"/>
        <v>0.75</v>
      </c>
      <c r="G75" s="24"/>
      <c r="H75" s="70"/>
    </row>
    <row r="76" spans="3:9">
      <c r="C76" s="14" t="s">
        <v>18</v>
      </c>
      <c r="D76" s="2">
        <f>SUM(D72:D75)</f>
        <v>63000000</v>
      </c>
      <c r="E76" s="2">
        <f>SUM(E72:E75)</f>
        <v>60000000</v>
      </c>
      <c r="F76" s="33">
        <f t="shared" si="4"/>
        <v>0.51219512195121952</v>
      </c>
      <c r="G76" s="4" t="str">
        <f>IF(F76&gt;0.5,"調整なし","調整あり")</f>
        <v>調整なし</v>
      </c>
      <c r="H76" s="67"/>
    </row>
    <row r="77" spans="3:9">
      <c r="C77" s="21"/>
    </row>
    <row r="78" spans="3:9">
      <c r="C78" s="18" t="s">
        <v>27</v>
      </c>
    </row>
    <row r="79" spans="3:9">
      <c r="C79" t="s">
        <v>25</v>
      </c>
    </row>
    <row r="80" spans="3:9">
      <c r="C80" s="28" t="s">
        <v>22</v>
      </c>
    </row>
    <row r="81" spans="3:3">
      <c r="C81" s="28" t="s">
        <v>23</v>
      </c>
    </row>
  </sheetData>
  <mergeCells count="1">
    <mergeCell ref="C36:G36"/>
  </mergeCells>
  <phoneticPr fontId="2"/>
  <pageMargins left="0.7" right="0.7" top="0.75" bottom="0.75" header="0.3" footer="0.3"/>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消費税還付シミュレーション</vt:lpstr>
      <vt:lpstr>消費税還付シミュレーション!Print_Area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c:creator>
  <cp:lastModifiedBy>Mayumi</cp:lastModifiedBy>
  <cp:lastPrinted>2020-08-11T04:37:44Z</cp:lastPrinted>
  <dcterms:created xsi:type="dcterms:W3CDTF">2020-08-05T00:32:43Z</dcterms:created>
  <dcterms:modified xsi:type="dcterms:W3CDTF">2020-08-25T01:53:53Z</dcterms:modified>
</cp:coreProperties>
</file>